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ityoffortlauderdale.sharepoint.com/sites/collaboration/dsd/Engineering Documents/Collaboration/PROCEDURES I-E due 8-28-26/External-Barbara WIP/NEW 8-3-2026 DSD Standards update online/"/>
    </mc:Choice>
  </mc:AlternateContent>
  <xr:revisionPtr revIDLastSave="19" documentId="13_ncr:1_{A5780ADF-14E2-4A11-8C2D-790EAA3D7929}" xr6:coauthVersionLast="47" xr6:coauthVersionMax="47" xr10:uidLastSave="{D6121C67-6A76-4C2C-B7F0-7144AD957C35}"/>
  <bookViews>
    <workbookView xWindow="38290" yWindow="1810" windowWidth="19420" windowHeight="10300" xr2:uid="{00000000-000D-0000-FFFF-FFFF00000000}"/>
  </bookViews>
  <sheets>
    <sheet name="Sheet1" sheetId="1" r:id="rId1"/>
  </sheets>
  <definedNames>
    <definedName name="_xlnm.Print_Area" localSheetId="0">Sheet1!$A$4:$L$46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1" l="1"/>
  <c r="G43" i="1"/>
  <c r="H43" i="1"/>
  <c r="F44" i="1"/>
  <c r="G44" i="1"/>
  <c r="H44" i="1"/>
  <c r="H42" i="1"/>
  <c r="G42" i="1"/>
  <c r="F42" i="1"/>
  <c r="H31" i="1"/>
  <c r="G31" i="1"/>
  <c r="F31" i="1"/>
  <c r="C37" i="1"/>
  <c r="G37" i="1" s="1"/>
  <c r="F40" i="1"/>
  <c r="F11" i="1"/>
  <c r="F12" i="1"/>
  <c r="F13" i="1"/>
  <c r="F14" i="1"/>
  <c r="F15" i="1"/>
  <c r="F33" i="1"/>
  <c r="F34" i="1"/>
  <c r="F16" i="1"/>
  <c r="F17" i="1"/>
  <c r="F35" i="1"/>
  <c r="F36" i="1"/>
  <c r="F37" i="1"/>
  <c r="F38" i="1"/>
  <c r="F18" i="1"/>
  <c r="F19" i="1"/>
  <c r="F20" i="1"/>
  <c r="F21" i="1"/>
  <c r="F22" i="1"/>
  <c r="F23" i="1"/>
  <c r="F24" i="1"/>
  <c r="F25" i="1"/>
  <c r="F26" i="1"/>
  <c r="F27" i="1"/>
  <c r="F39" i="1"/>
  <c r="F41" i="1"/>
  <c r="F28" i="1"/>
  <c r="F29" i="1"/>
  <c r="F30" i="1"/>
  <c r="F10" i="1"/>
  <c r="G18" i="1"/>
  <c r="H40" i="1"/>
  <c r="G40" i="1"/>
  <c r="G10" i="1"/>
  <c r="H10" i="1"/>
  <c r="G11" i="1"/>
  <c r="H11" i="1"/>
  <c r="G12" i="1"/>
  <c r="H12" i="1"/>
  <c r="G13" i="1"/>
  <c r="H13" i="1"/>
  <c r="G14" i="1"/>
  <c r="H14" i="1"/>
  <c r="G15" i="1"/>
  <c r="H15" i="1"/>
  <c r="C33" i="1"/>
  <c r="H33" i="1" s="1"/>
  <c r="G34" i="1"/>
  <c r="H34" i="1"/>
  <c r="G16" i="1"/>
  <c r="H16" i="1"/>
  <c r="G17" i="1"/>
  <c r="H17" i="1"/>
  <c r="G35" i="1"/>
  <c r="H35" i="1"/>
  <c r="G36" i="1"/>
  <c r="H36" i="1"/>
  <c r="G38" i="1"/>
  <c r="H3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39" i="1"/>
  <c r="H39" i="1"/>
  <c r="C41" i="1"/>
  <c r="G41" i="1" s="1"/>
  <c r="G28" i="1"/>
  <c r="H28" i="1"/>
  <c r="G29" i="1"/>
  <c r="H29" i="1"/>
  <c r="G30" i="1"/>
  <c r="H30" i="1"/>
  <c r="G33" i="1" l="1"/>
  <c r="I42" i="1"/>
  <c r="I12" i="1"/>
  <c r="I18" i="1"/>
  <c r="I40" i="1"/>
  <c r="I27" i="1"/>
  <c r="I25" i="1"/>
  <c r="I23" i="1"/>
  <c r="I21" i="1"/>
  <c r="I19" i="1"/>
  <c r="H37" i="1"/>
  <c r="I37" i="1" s="1"/>
  <c r="I29" i="1"/>
  <c r="I31" i="1"/>
  <c r="I36" i="1"/>
  <c r="I17" i="1"/>
  <c r="I34" i="1"/>
  <c r="I15" i="1"/>
  <c r="I13" i="1"/>
  <c r="I11" i="1"/>
  <c r="I30" i="1"/>
  <c r="I28" i="1"/>
  <c r="I39" i="1"/>
  <c r="I26" i="1"/>
  <c r="I24" i="1"/>
  <c r="I22" i="1"/>
  <c r="I20" i="1"/>
  <c r="I33" i="1"/>
  <c r="I43" i="1"/>
  <c r="H41" i="1"/>
  <c r="I41" i="1" s="1"/>
  <c r="I38" i="1"/>
  <c r="I35" i="1"/>
  <c r="I16" i="1"/>
  <c r="I14" i="1"/>
  <c r="I10" i="1"/>
  <c r="I44" i="1"/>
  <c r="J22" i="1" l="1"/>
  <c r="K22" i="1"/>
  <c r="J34" i="1"/>
  <c r="K34" i="1"/>
  <c r="L34" i="1" s="1"/>
  <c r="J17" i="1"/>
  <c r="K17" i="1"/>
  <c r="J39" i="1"/>
  <c r="K39" i="1"/>
  <c r="L39" i="1" s="1"/>
  <c r="J36" i="1"/>
  <c r="K36" i="1"/>
  <c r="K27" i="1"/>
  <c r="J27" i="1"/>
  <c r="L27" i="1" s="1"/>
  <c r="J14" i="1"/>
  <c r="K14" i="1"/>
  <c r="J16" i="1"/>
  <c r="K16" i="1"/>
  <c r="L16" i="1" s="1"/>
  <c r="J26" i="1"/>
  <c r="K26" i="1"/>
  <c r="J38" i="1"/>
  <c r="K38" i="1"/>
  <c r="L38" i="1" s="1"/>
  <c r="J41" i="1"/>
  <c r="K41" i="1"/>
  <c r="J28" i="1"/>
  <c r="K28" i="1"/>
  <c r="L28" i="1" s="1"/>
  <c r="J31" i="1"/>
  <c r="K31" i="1"/>
  <c r="K40" i="1"/>
  <c r="J40" i="1"/>
  <c r="L40" i="1" s="1"/>
  <c r="J15" i="1"/>
  <c r="K15" i="1"/>
  <c r="K23" i="1"/>
  <c r="J23" i="1"/>
  <c r="J43" i="1"/>
  <c r="K43" i="1"/>
  <c r="J30" i="1"/>
  <c r="K30" i="1"/>
  <c r="L30" i="1" s="1"/>
  <c r="K29" i="1"/>
  <c r="J29" i="1"/>
  <c r="J24" i="1"/>
  <c r="K24" i="1"/>
  <c r="L24" i="1" s="1"/>
  <c r="J35" i="1"/>
  <c r="K35" i="1"/>
  <c r="J44" i="1"/>
  <c r="K44" i="1"/>
  <c r="L44" i="1" s="1"/>
  <c r="J33" i="1"/>
  <c r="K33" i="1"/>
  <c r="J11" i="1"/>
  <c r="K11" i="1"/>
  <c r="L11" i="1" s="1"/>
  <c r="J37" i="1"/>
  <c r="K37" i="1"/>
  <c r="J12" i="1"/>
  <c r="K12" i="1"/>
  <c r="L12" i="1" s="1"/>
  <c r="J21" i="1"/>
  <c r="K21" i="1"/>
  <c r="J25" i="1"/>
  <c r="K25" i="1"/>
  <c r="L25" i="1" s="1"/>
  <c r="J20" i="1"/>
  <c r="K20" i="1"/>
  <c r="L20" i="1" s="1"/>
  <c r="J13" i="1"/>
  <c r="K13" i="1"/>
  <c r="L13" i="1" s="1"/>
  <c r="J19" i="1"/>
  <c r="K19" i="1"/>
  <c r="K42" i="1"/>
  <c r="J42" i="1"/>
  <c r="K10" i="1"/>
  <c r="J10" i="1"/>
  <c r="K18" i="1"/>
  <c r="J18" i="1"/>
  <c r="L26" i="1"/>
  <c r="I46" i="1"/>
  <c r="L22" i="1" l="1"/>
  <c r="L19" i="1"/>
  <c r="L21" i="1"/>
  <c r="L33" i="1"/>
  <c r="L29" i="1"/>
  <c r="L14" i="1"/>
  <c r="L17" i="1"/>
  <c r="L15" i="1"/>
  <c r="L10" i="1"/>
  <c r="L18" i="1"/>
  <c r="L35" i="1"/>
  <c r="L43" i="1"/>
  <c r="L31" i="1"/>
  <c r="L36" i="1"/>
  <c r="L23" i="1"/>
  <c r="L42" i="1"/>
  <c r="L41" i="1"/>
  <c r="K46" i="1"/>
  <c r="L37" i="1"/>
  <c r="J46" i="1"/>
  <c r="L46" i="1" l="1"/>
</calcChain>
</file>

<file path=xl/sharedStrings.xml><?xml version="1.0" encoding="utf-8"?>
<sst xmlns="http://schemas.openxmlformats.org/spreadsheetml/2006/main" count="101" uniqueCount="78">
  <si>
    <t xml:space="preserve"> </t>
  </si>
  <si>
    <t>Equivalent Residential Connection</t>
  </si>
  <si>
    <t>Single Family House, Duplex, Triplex</t>
  </si>
  <si>
    <t>Condominium, Apartment</t>
  </si>
  <si>
    <t>Mobile Home</t>
  </si>
  <si>
    <t>Gas Station (fueling only)</t>
  </si>
  <si>
    <t>Laundry (coin operated machines)</t>
  </si>
  <si>
    <t>Merchandising</t>
  </si>
  <si>
    <t>Warehouse (homogeneous, bulk storage use)</t>
  </si>
  <si>
    <t>Self Service Storage</t>
  </si>
  <si>
    <t>Restaurant</t>
  </si>
  <si>
    <t>Fast Food Service</t>
  </si>
  <si>
    <t>Office</t>
  </si>
  <si>
    <t>Day Child Care</t>
  </si>
  <si>
    <t>Place of Worship</t>
  </si>
  <si>
    <t>School</t>
  </si>
  <si>
    <t>Hotel (with restaurant and/or meeting rooms)</t>
  </si>
  <si>
    <t>Hotel (without restaurant and meeting rooms)</t>
  </si>
  <si>
    <t>Movie Theater</t>
  </si>
  <si>
    <t>Unit of</t>
  </si>
  <si>
    <t>Measure</t>
  </si>
  <si>
    <t>---</t>
  </si>
  <si>
    <t>ea.</t>
  </si>
  <si>
    <t>lot</t>
  </si>
  <si>
    <t>1000 sf</t>
  </si>
  <si>
    <t>fuel pump</t>
  </si>
  <si>
    <t>rental rm.</t>
  </si>
  <si>
    <t>seat</t>
  </si>
  <si>
    <t>Laundry and/or Dry Cleaning (staff op. machs.)</t>
  </si>
  <si>
    <t>Indicator</t>
  </si>
  <si>
    <t>Existing</t>
  </si>
  <si>
    <t xml:space="preserve">New </t>
  </si>
  <si>
    <t>Net New</t>
  </si>
  <si>
    <t>CEF</t>
  </si>
  <si>
    <t>Water</t>
  </si>
  <si>
    <t>Wastewtr.</t>
  </si>
  <si>
    <t>Total</t>
  </si>
  <si>
    <t>CEF Sub</t>
  </si>
  <si>
    <t xml:space="preserve"> # of Units</t>
  </si>
  <si>
    <t>boat slip</t>
  </si>
  <si>
    <t>Vehicular Repair (includes boat repairs)</t>
  </si>
  <si>
    <t>chair</t>
  </si>
  <si>
    <t>Warehouse (mixed use)</t>
  </si>
  <si>
    <t>New</t>
  </si>
  <si>
    <t># of Units</t>
  </si>
  <si>
    <t>bed space</t>
  </si>
  <si>
    <t>sf</t>
  </si>
  <si>
    <t>physician</t>
  </si>
  <si>
    <t>person</t>
  </si>
  <si>
    <t>student</t>
  </si>
  <si>
    <t>passenger</t>
  </si>
  <si>
    <t>employee</t>
  </si>
  <si>
    <t>Type of Use</t>
  </si>
  <si>
    <t>Bar, Cocktail Lounge</t>
  </si>
  <si>
    <t>ERC/Unit</t>
  </si>
  <si>
    <t>#ERCs</t>
  </si>
  <si>
    <r>
      <t>Car Wash (automatic)</t>
    </r>
    <r>
      <rPr>
        <vertAlign val="superscript"/>
        <sz val="10"/>
        <rFont val="Arial"/>
        <family val="2"/>
      </rPr>
      <t>[1]</t>
    </r>
  </si>
  <si>
    <r>
      <t>Grocery Store (Based on full usage breakdown)</t>
    </r>
    <r>
      <rPr>
        <vertAlign val="superscript"/>
        <sz val="10"/>
        <rFont val="Arial"/>
        <family val="2"/>
      </rPr>
      <t>[1]</t>
    </r>
  </si>
  <si>
    <r>
      <t>Barber Shop/Salon (dry chairs)</t>
    </r>
    <r>
      <rPr>
        <vertAlign val="superscript"/>
        <sz val="10"/>
        <rFont val="Arial"/>
        <family val="2"/>
      </rPr>
      <t>[1]</t>
    </r>
  </si>
  <si>
    <r>
      <t>Barber Shop/Salon (wet chairs)</t>
    </r>
    <r>
      <rPr>
        <vertAlign val="superscript"/>
        <sz val="10"/>
        <rFont val="Arial"/>
        <family val="2"/>
      </rPr>
      <t>[1]</t>
    </r>
  </si>
  <si>
    <r>
      <t>Health Spa</t>
    </r>
    <r>
      <rPr>
        <vertAlign val="superscript"/>
        <sz val="10"/>
        <rFont val="Arial"/>
        <family val="2"/>
      </rPr>
      <t>[1]</t>
    </r>
  </si>
  <si>
    <r>
      <t>Marina</t>
    </r>
    <r>
      <rPr>
        <vertAlign val="superscript"/>
        <sz val="10"/>
        <rFont val="Arial"/>
        <family val="2"/>
      </rPr>
      <t>[1]</t>
    </r>
  </si>
  <si>
    <r>
      <t>Doctor's Office / Clinic</t>
    </r>
    <r>
      <rPr>
        <vertAlign val="superscript"/>
        <sz val="10"/>
        <rFont val="Arial"/>
        <family val="2"/>
      </rPr>
      <t>[1]</t>
    </r>
  </si>
  <si>
    <r>
      <t>Hospitals and Nursing Homes</t>
    </r>
    <r>
      <rPr>
        <vertAlign val="superscript"/>
        <sz val="10"/>
        <rFont val="Arial"/>
        <family val="2"/>
      </rPr>
      <t>[1]</t>
    </r>
  </si>
  <si>
    <r>
      <t>Dance Halls</t>
    </r>
    <r>
      <rPr>
        <vertAlign val="superscript"/>
        <sz val="10"/>
        <rFont val="Arial"/>
        <family val="2"/>
      </rPr>
      <t>[1]</t>
    </r>
  </si>
  <si>
    <r>
      <t>Airports, bus terminals, train stations, port &amp; dock facilities: (a) per passenger, (b) add per employee per 8 hour shift</t>
    </r>
    <r>
      <rPr>
        <vertAlign val="superscript"/>
        <sz val="10"/>
        <rFont val="Arial"/>
        <family val="2"/>
      </rPr>
      <t>[1]</t>
    </r>
  </si>
  <si>
    <t>REVIEWER NOTES (CITY USE ONLY):</t>
  </si>
  <si>
    <t xml:space="preserve">[1] Calculations not included in Ordinance </t>
  </si>
  <si>
    <t>Totals</t>
  </si>
  <si>
    <t>Note:  Only Blue Cells above are unlocked for editing</t>
  </si>
  <si>
    <r>
      <t>PROJECT NAME</t>
    </r>
    <r>
      <rPr>
        <sz val="10"/>
        <rFont val="Arial"/>
        <family val="2"/>
      </rPr>
      <t xml:space="preserve"> (enter in blue box below)</t>
    </r>
    <r>
      <rPr>
        <b/>
        <sz val="10"/>
        <rFont val="Arial"/>
        <family val="2"/>
      </rPr>
      <t>:</t>
    </r>
  </si>
  <si>
    <r>
      <t>PERMIT No.</t>
    </r>
    <r>
      <rPr>
        <sz val="10"/>
        <rFont val="Arial"/>
        <family val="2"/>
      </rPr>
      <t xml:space="preserve"> (enter in blue box below)</t>
    </r>
    <r>
      <rPr>
        <b/>
        <sz val="10"/>
        <rFont val="Arial"/>
        <family val="2"/>
      </rPr>
      <t>:</t>
    </r>
  </si>
  <si>
    <r>
      <t xml:space="preserve">JOB ADDRESS </t>
    </r>
    <r>
      <rPr>
        <sz val="10"/>
        <rFont val="Arial"/>
        <family val="2"/>
      </rPr>
      <t>(enter in blue box below)</t>
    </r>
    <r>
      <rPr>
        <b/>
        <sz val="10"/>
        <rFont val="Arial"/>
        <family val="2"/>
      </rPr>
      <t xml:space="preserve">: </t>
    </r>
  </si>
  <si>
    <t>Form controlled by Development Services Department</t>
  </si>
  <si>
    <t>REV 3 REVISION | 08-03-2026</t>
  </si>
  <si>
    <t>E-ENG-01</t>
  </si>
  <si>
    <r>
      <t>CAPITAL EXPANSION FEES CALCULATION - (</t>
    </r>
    <r>
      <rPr>
        <b/>
        <sz val="14"/>
        <rFont val="Arial"/>
        <family val="2"/>
      </rPr>
      <t>For Master construction permits submitted on or after December 16, 2019</t>
    </r>
    <r>
      <rPr>
        <sz val="14"/>
        <rFont val="Arial"/>
        <family val="2"/>
      </rPr>
      <t>)</t>
    </r>
  </si>
  <si>
    <t>ORDINANCE NO. C-19-29 Amending Chapter 28, Water, Wastewater and Stormwater Sections 28-255 and 28-256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</si>
</sst>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0.000"/>
  </numFmts>
  <fonts count="13" x14ac:knownFonts="1">
    <font>
      <sz val="10"/>
      <name val="Arial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i/>
      <sz val="10"/>
      <name val="Arial"/>
      <family val="2"/>
    </font>
    <font>
      <sz val="10"/>
      <name val="Century Gothic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/>
    <xf numFmtId="0" fontId="3" fillId="0" borderId="10" xfId="0" applyFont="1" applyBorder="1"/>
    <xf numFmtId="166" fontId="0" fillId="0" borderId="10" xfId="0" applyNumberFormat="1" applyBorder="1"/>
    <xf numFmtId="0" fontId="0" fillId="0" borderId="11" xfId="0" applyBorder="1"/>
    <xf numFmtId="0" fontId="3" fillId="0" borderId="11" xfId="0" applyFont="1" applyBorder="1"/>
    <xf numFmtId="165" fontId="0" fillId="0" borderId="10" xfId="0" applyNumberFormat="1" applyBorder="1"/>
    <xf numFmtId="1" fontId="0" fillId="0" borderId="10" xfId="0" applyNumberFormat="1" applyBorder="1"/>
    <xf numFmtId="0" fontId="0" fillId="0" borderId="0" xfId="0" applyProtection="1">
      <protection locked="0"/>
    </xf>
    <xf numFmtId="0" fontId="0" fillId="0" borderId="18" xfId="0" quotePrefix="1" applyBorder="1"/>
    <xf numFmtId="0" fontId="3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165" fontId="0" fillId="0" borderId="7" xfId="0" applyNumberFormat="1" applyBorder="1"/>
    <xf numFmtId="0" fontId="0" fillId="0" borderId="5" xfId="0" applyBorder="1"/>
    <xf numFmtId="0" fontId="0" fillId="0" borderId="6" xfId="0" applyBorder="1"/>
    <xf numFmtId="0" fontId="4" fillId="0" borderId="8" xfId="0" applyFont="1" applyBorder="1"/>
    <xf numFmtId="164" fontId="0" fillId="0" borderId="4" xfId="0" applyNumberFormat="1" applyBorder="1"/>
    <xf numFmtId="0" fontId="0" fillId="0" borderId="4" xfId="0" applyBorder="1"/>
    <xf numFmtId="0" fontId="9" fillId="0" borderId="4" xfId="0" applyFont="1" applyBorder="1"/>
    <xf numFmtId="4" fontId="3" fillId="0" borderId="4" xfId="0" applyNumberFormat="1" applyFont="1" applyBorder="1"/>
    <xf numFmtId="0" fontId="3" fillId="0" borderId="0" xfId="0" applyFont="1"/>
    <xf numFmtId="0" fontId="2" fillId="0" borderId="12" xfId="0" applyFont="1" applyBorder="1"/>
    <xf numFmtId="0" fontId="2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3" fillId="0" borderId="4" xfId="0" applyNumberFormat="1" applyFont="1" applyBorder="1"/>
    <xf numFmtId="164" fontId="4" fillId="2" borderId="9" xfId="0" applyNumberFormat="1" applyFont="1" applyFill="1" applyBorder="1"/>
    <xf numFmtId="0" fontId="0" fillId="4" borderId="0" xfId="0" applyFill="1"/>
    <xf numFmtId="0" fontId="0" fillId="0" borderId="22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3" fillId="0" borderId="23" xfId="0" applyFont="1" applyBorder="1"/>
    <xf numFmtId="165" fontId="0" fillId="0" borderId="23" xfId="0" applyNumberFormat="1" applyBorder="1"/>
    <xf numFmtId="165" fontId="0" fillId="0" borderId="24" xfId="0" applyNumberFormat="1" applyBorder="1"/>
    <xf numFmtId="0" fontId="3" fillId="0" borderId="25" xfId="0" applyFont="1" applyBorder="1"/>
    <xf numFmtId="0" fontId="0" fillId="0" borderId="26" xfId="0" applyBorder="1"/>
    <xf numFmtId="2" fontId="0" fillId="0" borderId="26" xfId="0" applyNumberFormat="1" applyBorder="1"/>
    <xf numFmtId="0" fontId="0" fillId="0" borderId="26" xfId="0" applyBorder="1" applyAlignment="1">
      <alignment horizontal="center"/>
    </xf>
    <xf numFmtId="0" fontId="3" fillId="0" borderId="26" xfId="0" applyFont="1" applyBorder="1"/>
    <xf numFmtId="165" fontId="0" fillId="0" borderId="26" xfId="0" applyNumberFormat="1" applyBorder="1"/>
    <xf numFmtId="165" fontId="0" fillId="0" borderId="27" xfId="0" applyNumberFormat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3" fillId="4" borderId="2" xfId="0" applyFont="1" applyFill="1" applyBorder="1"/>
    <xf numFmtId="165" fontId="0" fillId="4" borderId="2" xfId="0" applyNumberFormat="1" applyFill="1" applyBorder="1"/>
    <xf numFmtId="165" fontId="0" fillId="4" borderId="3" xfId="0" applyNumberFormat="1" applyFill="1" applyBorder="1"/>
    <xf numFmtId="0" fontId="2" fillId="4" borderId="2" xfId="0" applyFont="1" applyFill="1" applyBorder="1"/>
    <xf numFmtId="0" fontId="6" fillId="4" borderId="2" xfId="0" applyFont="1" applyFill="1" applyBorder="1"/>
    <xf numFmtId="0" fontId="2" fillId="0" borderId="1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5" borderId="10" xfId="0" applyFont="1" applyFill="1" applyBorder="1" applyProtection="1">
      <protection locked="0"/>
    </xf>
    <xf numFmtId="0" fontId="6" fillId="5" borderId="10" xfId="0" applyFont="1" applyFill="1" applyBorder="1" applyProtection="1">
      <protection locked="0"/>
    </xf>
    <xf numFmtId="0" fontId="5" fillId="5" borderId="0" xfId="0" applyFont="1" applyFill="1" applyProtection="1">
      <protection locked="0"/>
    </xf>
    <xf numFmtId="0" fontId="6" fillId="5" borderId="0" xfId="0" applyFont="1" applyFill="1" applyProtection="1">
      <protection locked="0"/>
    </xf>
    <xf numFmtId="0" fontId="2" fillId="5" borderId="23" xfId="0" applyFont="1" applyFill="1" applyBorder="1" applyProtection="1">
      <protection locked="0"/>
    </xf>
    <xf numFmtId="0" fontId="6" fillId="5" borderId="23" xfId="0" applyFont="1" applyFill="1" applyBorder="1" applyProtection="1">
      <protection locked="0"/>
    </xf>
    <xf numFmtId="0" fontId="2" fillId="5" borderId="26" xfId="0" applyFont="1" applyFill="1" applyBorder="1" applyProtection="1">
      <protection locked="0"/>
    </xf>
    <xf numFmtId="0" fontId="6" fillId="5" borderId="26" xfId="0" applyFont="1" applyFill="1" applyBorder="1" applyProtection="1">
      <protection locked="0"/>
    </xf>
    <xf numFmtId="0" fontId="4" fillId="5" borderId="28" xfId="0" applyFont="1" applyFill="1" applyBorder="1" applyProtection="1">
      <protection locked="0"/>
    </xf>
    <xf numFmtId="0" fontId="7" fillId="0" borderId="0" xfId="1" applyBorder="1" applyAlignment="1">
      <alignment horizontal="left" indent="1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3" fillId="0" borderId="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8" fillId="6" borderId="1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5" borderId="29" xfId="0" applyFont="1" applyFill="1" applyBorder="1" applyAlignment="1" applyProtection="1">
      <alignment horizontal="center"/>
      <protection locked="0"/>
    </xf>
    <xf numFmtId="0" fontId="4" fillId="5" borderId="30" xfId="0" applyFont="1" applyFill="1" applyBorder="1" applyAlignment="1" applyProtection="1">
      <alignment horizontal="center"/>
      <protection locked="0"/>
    </xf>
    <xf numFmtId="0" fontId="4" fillId="5" borderId="3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7" fillId="0" borderId="8" xfId="1" applyBorder="1" applyAlignment="1">
      <alignment horizontal="left" indent="1"/>
    </xf>
    <xf numFmtId="0" fontId="7" fillId="0" borderId="4" xfId="1" applyBorder="1" applyAlignment="1">
      <alignment horizontal="left" indent="1"/>
    </xf>
    <xf numFmtId="0" fontId="7" fillId="0" borderId="5" xfId="1" applyBorder="1" applyAlignment="1">
      <alignment horizontal="left" indent="1"/>
    </xf>
    <xf numFmtId="0" fontId="7" fillId="0" borderId="0" xfId="1" applyBorder="1" applyAlignment="1">
      <alignment horizontal="left" indent="1"/>
    </xf>
    <xf numFmtId="0" fontId="11" fillId="0" borderId="0" xfId="1" applyFont="1" applyBorder="1" applyAlignment="1">
      <alignment horizontal="right" indent="1"/>
    </xf>
    <xf numFmtId="0" fontId="11" fillId="0" borderId="6" xfId="1" applyFont="1" applyBorder="1" applyAlignment="1">
      <alignment horizontal="right" indent="1"/>
    </xf>
    <xf numFmtId="0" fontId="7" fillId="0" borderId="5" xfId="1" applyBorder="1" applyAlignment="1">
      <alignment vertical="center"/>
    </xf>
    <xf numFmtId="0" fontId="7" fillId="0" borderId="0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brary.municode.com/fl/fort_lauderdale/ordinances/code_of_ordinances?nodeId=98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63"/>
  <sheetViews>
    <sheetView tabSelected="1" workbookViewId="0">
      <selection activeCell="G5" sqref="G5:L5"/>
    </sheetView>
  </sheetViews>
  <sheetFormatPr defaultRowHeight="12.7" x14ac:dyDescent="0.4"/>
  <cols>
    <col min="1" max="1" width="42.5859375" customWidth="1"/>
    <col min="4" max="5" width="9.87890625" customWidth="1"/>
    <col min="7" max="12" width="12.703125" customWidth="1"/>
  </cols>
  <sheetData>
    <row r="1" spans="1:14" ht="17.7" x14ac:dyDescent="0.55000000000000004">
      <c r="A1" s="72" t="s">
        <v>76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</row>
    <row r="2" spans="1:14" x14ac:dyDescent="0.4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1"/>
    </row>
    <row r="3" spans="1:14" ht="12.7" customHeight="1" x14ac:dyDescent="0.4">
      <c r="A3" s="96" t="s">
        <v>77</v>
      </c>
      <c r="B3" s="97"/>
      <c r="C3" s="97"/>
      <c r="D3" s="97"/>
      <c r="E3" s="97"/>
      <c r="F3" s="97"/>
      <c r="G3" s="97"/>
      <c r="H3" s="94" t="s">
        <v>73</v>
      </c>
      <c r="I3" s="94"/>
      <c r="J3" s="94"/>
      <c r="K3" s="94"/>
      <c r="L3" s="95"/>
    </row>
    <row r="4" spans="1:14" ht="13" x14ac:dyDescent="0.4">
      <c r="A4" s="92"/>
      <c r="B4" s="93"/>
      <c r="C4" s="93"/>
      <c r="D4" s="93"/>
      <c r="E4" s="93"/>
      <c r="F4" s="93"/>
      <c r="G4" s="94" t="s">
        <v>74</v>
      </c>
      <c r="H4" s="94"/>
      <c r="I4" s="94"/>
      <c r="J4" s="94"/>
      <c r="K4" s="94"/>
      <c r="L4" s="95"/>
    </row>
    <row r="5" spans="1:14" ht="13.35" thickBot="1" x14ac:dyDescent="0.45">
      <c r="A5" s="90"/>
      <c r="B5" s="91"/>
      <c r="C5" s="91"/>
      <c r="D5" s="91"/>
      <c r="E5" s="91"/>
      <c r="F5" s="66"/>
      <c r="G5" s="94" t="s">
        <v>75</v>
      </c>
      <c r="H5" s="94"/>
      <c r="I5" s="94"/>
      <c r="J5" s="94"/>
      <c r="K5" s="94"/>
      <c r="L5" s="95"/>
    </row>
    <row r="6" spans="1:14" ht="13" thickBot="1" x14ac:dyDescent="0.45">
      <c r="A6" s="54" t="s">
        <v>72</v>
      </c>
      <c r="B6" s="76" t="s">
        <v>70</v>
      </c>
      <c r="C6" s="77"/>
      <c r="D6" s="77"/>
      <c r="E6" s="77"/>
      <c r="F6" s="77"/>
      <c r="G6" s="77"/>
      <c r="H6" s="77"/>
      <c r="I6" s="77"/>
      <c r="J6" s="76" t="s">
        <v>71</v>
      </c>
      <c r="K6" s="77"/>
      <c r="L6" s="81"/>
    </row>
    <row r="7" spans="1:14" s="11" customFormat="1" ht="27.75" customHeight="1" thickBot="1" x14ac:dyDescent="0.45">
      <c r="A7" s="65"/>
      <c r="B7" s="78"/>
      <c r="C7" s="79"/>
      <c r="D7" s="79"/>
      <c r="E7" s="79"/>
      <c r="F7" s="79"/>
      <c r="G7" s="79"/>
      <c r="H7" s="79"/>
      <c r="I7" s="80"/>
      <c r="J7" s="78"/>
      <c r="K7" s="79"/>
      <c r="L7" s="80"/>
    </row>
    <row r="8" spans="1:14" x14ac:dyDescent="0.4">
      <c r="A8" s="82" t="s">
        <v>52</v>
      </c>
      <c r="B8" s="55" t="s">
        <v>19</v>
      </c>
      <c r="C8" s="55"/>
      <c r="D8" s="26" t="s">
        <v>43</v>
      </c>
      <c r="E8" s="26" t="s">
        <v>30</v>
      </c>
      <c r="F8" s="84" t="s">
        <v>29</v>
      </c>
      <c r="G8" s="55" t="s">
        <v>31</v>
      </c>
      <c r="H8" s="27" t="s">
        <v>30</v>
      </c>
      <c r="I8" s="55" t="s">
        <v>32</v>
      </c>
      <c r="J8" s="55" t="s">
        <v>33</v>
      </c>
      <c r="K8" s="55" t="s">
        <v>33</v>
      </c>
      <c r="L8" s="28" t="s">
        <v>37</v>
      </c>
    </row>
    <row r="9" spans="1:14" x14ac:dyDescent="0.4">
      <c r="A9" s="83"/>
      <c r="B9" s="56" t="s">
        <v>20</v>
      </c>
      <c r="C9" s="13" t="s">
        <v>54</v>
      </c>
      <c r="D9" s="14" t="s">
        <v>38</v>
      </c>
      <c r="E9" s="14" t="s">
        <v>44</v>
      </c>
      <c r="F9" s="85"/>
      <c r="G9" s="13" t="s">
        <v>55</v>
      </c>
      <c r="H9" s="13" t="s">
        <v>55</v>
      </c>
      <c r="I9" s="13" t="s">
        <v>55</v>
      </c>
      <c r="J9" s="56" t="s">
        <v>34</v>
      </c>
      <c r="K9" s="56" t="s">
        <v>35</v>
      </c>
      <c r="L9" s="29" t="s">
        <v>36</v>
      </c>
    </row>
    <row r="10" spans="1:14" x14ac:dyDescent="0.4">
      <c r="A10" s="7" t="s">
        <v>1</v>
      </c>
      <c r="B10" s="12" t="s">
        <v>21</v>
      </c>
      <c r="C10" s="4">
        <v>1</v>
      </c>
      <c r="D10" s="57"/>
      <c r="E10" s="58"/>
      <c r="F10" s="15" t="str">
        <f>IF(D10&gt;0,"♦",IF(E10&gt;0,"♦",""))</f>
        <v/>
      </c>
      <c r="G10" s="4">
        <f t="shared" ref="G10:G39" si="0">D10*C10</f>
        <v>0</v>
      </c>
      <c r="H10" s="5">
        <f>E10*C10</f>
        <v>0</v>
      </c>
      <c r="I10" s="4">
        <f>ROUND(G10-H10,2)</f>
        <v>0</v>
      </c>
      <c r="J10" s="9">
        <f>+I10*(1977)</f>
        <v>0</v>
      </c>
      <c r="K10" s="9">
        <f>+I10*(1888)</f>
        <v>0</v>
      </c>
      <c r="L10" s="16">
        <f>(K10+J10)</f>
        <v>0</v>
      </c>
    </row>
    <row r="11" spans="1:14" x14ac:dyDescent="0.4">
      <c r="A11" s="7" t="s">
        <v>2</v>
      </c>
      <c r="B11" s="4" t="s">
        <v>22</v>
      </c>
      <c r="C11" s="4">
        <v>1</v>
      </c>
      <c r="D11" s="57"/>
      <c r="E11" s="58"/>
      <c r="F11" s="15" t="str">
        <f t="shared" ref="F11:F41" si="1">IF(D11&gt;0,"♦",IF(E11&gt;0,"♦",""))</f>
        <v/>
      </c>
      <c r="G11" s="4">
        <f t="shared" si="0"/>
        <v>0</v>
      </c>
      <c r="H11" s="5">
        <f>E11*C11</f>
        <v>0</v>
      </c>
      <c r="I11" s="4">
        <f t="shared" ref="I11:I44" si="2">ROUND(G11-H11,2)</f>
        <v>0</v>
      </c>
      <c r="J11" s="9">
        <f t="shared" ref="J11:J44" si="3">+I11*(1977)</f>
        <v>0</v>
      </c>
      <c r="K11" s="9">
        <f t="shared" ref="K11:K44" si="4">+I11*(1888)</f>
        <v>0</v>
      </c>
      <c r="L11" s="16">
        <f t="shared" ref="L11:L44" si="5">(K11+J11)</f>
        <v>0</v>
      </c>
    </row>
    <row r="12" spans="1:14" x14ac:dyDescent="0.4">
      <c r="A12" s="7" t="s">
        <v>3</v>
      </c>
      <c r="B12" s="4" t="s">
        <v>22</v>
      </c>
      <c r="C12" s="4">
        <v>0.80500000000000005</v>
      </c>
      <c r="D12" s="57"/>
      <c r="E12" s="58"/>
      <c r="F12" s="15" t="str">
        <f t="shared" si="1"/>
        <v/>
      </c>
      <c r="G12" s="10">
        <f t="shared" si="0"/>
        <v>0</v>
      </c>
      <c r="H12" s="5">
        <f t="shared" ref="H12:H41" si="6">E12*C12</f>
        <v>0</v>
      </c>
      <c r="I12" s="4">
        <f t="shared" si="2"/>
        <v>0</v>
      </c>
      <c r="J12" s="9">
        <f t="shared" si="3"/>
        <v>0</v>
      </c>
      <c r="K12" s="9">
        <f t="shared" si="4"/>
        <v>0</v>
      </c>
      <c r="L12" s="16">
        <f t="shared" si="5"/>
        <v>0</v>
      </c>
      <c r="N12" s="2"/>
    </row>
    <row r="13" spans="1:14" x14ac:dyDescent="0.4">
      <c r="A13" s="7" t="s">
        <v>4</v>
      </c>
      <c r="B13" s="4" t="s">
        <v>23</v>
      </c>
      <c r="C13" s="4">
        <v>0.55900000000000005</v>
      </c>
      <c r="D13" s="57"/>
      <c r="E13" s="58"/>
      <c r="F13" s="15" t="str">
        <f t="shared" si="1"/>
        <v/>
      </c>
      <c r="G13" s="4">
        <f t="shared" si="0"/>
        <v>0</v>
      </c>
      <c r="H13" s="5">
        <f t="shared" si="6"/>
        <v>0</v>
      </c>
      <c r="I13" s="4">
        <f t="shared" si="2"/>
        <v>0</v>
      </c>
      <c r="J13" s="9">
        <f t="shared" si="3"/>
        <v>0</v>
      </c>
      <c r="K13" s="9">
        <f t="shared" si="4"/>
        <v>0</v>
      </c>
      <c r="L13" s="16">
        <f t="shared" si="5"/>
        <v>0</v>
      </c>
    </row>
    <row r="14" spans="1:14" x14ac:dyDescent="0.4">
      <c r="A14" s="7" t="s">
        <v>40</v>
      </c>
      <c r="B14" s="4" t="s">
        <v>24</v>
      </c>
      <c r="C14" s="4">
        <v>0.47299999999999998</v>
      </c>
      <c r="D14" s="57"/>
      <c r="E14" s="58"/>
      <c r="F14" s="15" t="str">
        <f t="shared" si="1"/>
        <v/>
      </c>
      <c r="G14" s="4">
        <f t="shared" si="0"/>
        <v>0</v>
      </c>
      <c r="H14" s="5">
        <f t="shared" si="6"/>
        <v>0</v>
      </c>
      <c r="I14" s="4">
        <f t="shared" si="2"/>
        <v>0</v>
      </c>
      <c r="J14" s="9">
        <f t="shared" si="3"/>
        <v>0</v>
      </c>
      <c r="K14" s="9">
        <f t="shared" si="4"/>
        <v>0</v>
      </c>
      <c r="L14" s="16">
        <f t="shared" si="5"/>
        <v>0</v>
      </c>
    </row>
    <row r="15" spans="1:14" x14ac:dyDescent="0.4">
      <c r="A15" s="7" t="s">
        <v>5</v>
      </c>
      <c r="B15" s="4" t="s">
        <v>25</v>
      </c>
      <c r="C15" s="4">
        <v>0.55000000000000004</v>
      </c>
      <c r="D15" s="57"/>
      <c r="E15" s="58"/>
      <c r="F15" s="15" t="str">
        <f t="shared" si="1"/>
        <v/>
      </c>
      <c r="G15" s="4">
        <f t="shared" si="0"/>
        <v>0</v>
      </c>
      <c r="H15" s="5">
        <f t="shared" si="6"/>
        <v>0</v>
      </c>
      <c r="I15" s="4">
        <f t="shared" si="2"/>
        <v>0</v>
      </c>
      <c r="J15" s="9">
        <f t="shared" si="3"/>
        <v>0</v>
      </c>
      <c r="K15" s="9">
        <f t="shared" si="4"/>
        <v>0</v>
      </c>
      <c r="L15" s="16">
        <f t="shared" si="5"/>
        <v>0</v>
      </c>
    </row>
    <row r="16" spans="1:14" x14ac:dyDescent="0.4">
      <c r="A16" s="7" t="s">
        <v>28</v>
      </c>
      <c r="B16" s="4" t="s">
        <v>24</v>
      </c>
      <c r="C16" s="4">
        <v>2.7730000000000001</v>
      </c>
      <c r="D16" s="57"/>
      <c r="E16" s="58"/>
      <c r="F16" s="15" t="str">
        <f t="shared" ref="F16:F31" si="7">IF(D16&gt;0,"♦",IF(E16&gt;0,"♦",""))</f>
        <v/>
      </c>
      <c r="G16" s="4">
        <f t="shared" ref="G16:G31" si="8">D16*C16</f>
        <v>0</v>
      </c>
      <c r="H16" s="5">
        <f t="shared" ref="H16:H31" si="9">E16*C16</f>
        <v>0</v>
      </c>
      <c r="I16" s="4">
        <f t="shared" ref="I16:I31" si="10">ROUND(G16-H16,2)</f>
        <v>0</v>
      </c>
      <c r="J16" s="9">
        <f t="shared" ref="J16:J31" si="11">+I16*(1977)</f>
        <v>0</v>
      </c>
      <c r="K16" s="9">
        <f t="shared" ref="K16:K31" si="12">+I16*(1888)</f>
        <v>0</v>
      </c>
      <c r="L16" s="16">
        <f t="shared" ref="L16:L31" si="13">(K16+J16)</f>
        <v>0</v>
      </c>
    </row>
    <row r="17" spans="1:12" x14ac:dyDescent="0.4">
      <c r="A17" s="7" t="s">
        <v>6</v>
      </c>
      <c r="B17" s="4" t="s">
        <v>24</v>
      </c>
      <c r="C17" s="4">
        <v>8.6590000000000007</v>
      </c>
      <c r="D17" s="57"/>
      <c r="E17" s="58"/>
      <c r="F17" s="15" t="str">
        <f t="shared" si="7"/>
        <v/>
      </c>
      <c r="G17" s="4">
        <f t="shared" si="8"/>
        <v>0</v>
      </c>
      <c r="H17" s="5">
        <f t="shared" si="9"/>
        <v>0</v>
      </c>
      <c r="I17" s="4">
        <f t="shared" si="10"/>
        <v>0</v>
      </c>
      <c r="J17" s="9">
        <f t="shared" si="11"/>
        <v>0</v>
      </c>
      <c r="K17" s="9">
        <f t="shared" si="12"/>
        <v>0</v>
      </c>
      <c r="L17" s="16">
        <f t="shared" si="13"/>
        <v>0</v>
      </c>
    </row>
    <row r="18" spans="1:12" x14ac:dyDescent="0.4">
      <c r="A18" s="7" t="s">
        <v>7</v>
      </c>
      <c r="B18" s="4" t="s">
        <v>24</v>
      </c>
      <c r="C18" s="4">
        <v>0.55000000000000004</v>
      </c>
      <c r="D18" s="57"/>
      <c r="E18" s="59"/>
      <c r="F18" s="15" t="str">
        <f t="shared" si="7"/>
        <v/>
      </c>
      <c r="G18" s="4">
        <f t="shared" si="8"/>
        <v>0</v>
      </c>
      <c r="H18" s="5">
        <f t="shared" si="9"/>
        <v>0</v>
      </c>
      <c r="I18" s="4">
        <f t="shared" si="10"/>
        <v>0</v>
      </c>
      <c r="J18" s="9">
        <f t="shared" si="11"/>
        <v>0</v>
      </c>
      <c r="K18" s="9">
        <f t="shared" si="12"/>
        <v>0</v>
      </c>
      <c r="L18" s="16">
        <f t="shared" si="13"/>
        <v>0</v>
      </c>
    </row>
    <row r="19" spans="1:12" x14ac:dyDescent="0.4">
      <c r="A19" s="7" t="s">
        <v>42</v>
      </c>
      <c r="B19" s="4" t="s">
        <v>24</v>
      </c>
      <c r="C19" s="4">
        <v>0.36799999999999999</v>
      </c>
      <c r="D19" s="57"/>
      <c r="E19" s="58"/>
      <c r="F19" s="15" t="str">
        <f t="shared" si="7"/>
        <v/>
      </c>
      <c r="G19" s="4">
        <f t="shared" si="8"/>
        <v>0</v>
      </c>
      <c r="H19" s="5">
        <f t="shared" si="9"/>
        <v>0</v>
      </c>
      <c r="I19" s="4">
        <f t="shared" si="10"/>
        <v>0</v>
      </c>
      <c r="J19" s="9">
        <f t="shared" si="11"/>
        <v>0</v>
      </c>
      <c r="K19" s="9">
        <f t="shared" si="12"/>
        <v>0</v>
      </c>
      <c r="L19" s="16">
        <f t="shared" si="13"/>
        <v>0</v>
      </c>
    </row>
    <row r="20" spans="1:12" x14ac:dyDescent="0.4">
      <c r="A20" s="7" t="s">
        <v>8</v>
      </c>
      <c r="B20" s="4" t="s">
        <v>24</v>
      </c>
      <c r="C20" s="4">
        <v>0.17699999999999999</v>
      </c>
      <c r="D20" s="57"/>
      <c r="E20" s="60"/>
      <c r="F20" s="15" t="str">
        <f t="shared" si="7"/>
        <v/>
      </c>
      <c r="G20" s="4">
        <f t="shared" si="8"/>
        <v>0</v>
      </c>
      <c r="H20" s="5">
        <f t="shared" si="9"/>
        <v>0</v>
      </c>
      <c r="I20" s="4">
        <f t="shared" si="10"/>
        <v>0</v>
      </c>
      <c r="J20" s="9">
        <f t="shared" si="11"/>
        <v>0</v>
      </c>
      <c r="K20" s="9">
        <f t="shared" si="12"/>
        <v>0</v>
      </c>
      <c r="L20" s="16">
        <f t="shared" si="13"/>
        <v>0</v>
      </c>
    </row>
    <row r="21" spans="1:12" x14ac:dyDescent="0.4">
      <c r="A21" s="7" t="s">
        <v>9</v>
      </c>
      <c r="B21" s="4" t="s">
        <v>24</v>
      </c>
      <c r="C21" s="4">
        <v>6.8000000000000005E-2</v>
      </c>
      <c r="D21" s="57"/>
      <c r="E21" s="58"/>
      <c r="F21" s="15" t="str">
        <f t="shared" si="7"/>
        <v/>
      </c>
      <c r="G21" s="4">
        <f t="shared" si="8"/>
        <v>0</v>
      </c>
      <c r="H21" s="5">
        <f t="shared" si="9"/>
        <v>0</v>
      </c>
      <c r="I21" s="4">
        <f t="shared" si="10"/>
        <v>0</v>
      </c>
      <c r="J21" s="9">
        <f t="shared" si="11"/>
        <v>0</v>
      </c>
      <c r="K21" s="9">
        <f t="shared" si="12"/>
        <v>0</v>
      </c>
      <c r="L21" s="16">
        <f t="shared" si="13"/>
        <v>0</v>
      </c>
    </row>
    <row r="22" spans="1:12" x14ac:dyDescent="0.4">
      <c r="A22" s="7" t="s">
        <v>10</v>
      </c>
      <c r="B22" s="4" t="s">
        <v>24</v>
      </c>
      <c r="C22" s="4">
        <v>2.4950000000000001</v>
      </c>
      <c r="D22" s="57"/>
      <c r="E22" s="58"/>
      <c r="F22" s="15" t="str">
        <f t="shared" si="7"/>
        <v/>
      </c>
      <c r="G22" s="4">
        <f t="shared" si="8"/>
        <v>0</v>
      </c>
      <c r="H22" s="5">
        <f t="shared" si="9"/>
        <v>0</v>
      </c>
      <c r="I22" s="4">
        <f t="shared" si="10"/>
        <v>0</v>
      </c>
      <c r="J22" s="9">
        <f t="shared" si="11"/>
        <v>0</v>
      </c>
      <c r="K22" s="9">
        <f t="shared" si="12"/>
        <v>0</v>
      </c>
      <c r="L22" s="16">
        <f t="shared" si="13"/>
        <v>0</v>
      </c>
    </row>
    <row r="23" spans="1:12" x14ac:dyDescent="0.4">
      <c r="A23" s="7" t="s">
        <v>11</v>
      </c>
      <c r="B23" s="4" t="s">
        <v>24</v>
      </c>
      <c r="C23" s="4">
        <v>3.4550000000000001</v>
      </c>
      <c r="D23" s="57"/>
      <c r="E23" s="58"/>
      <c r="F23" s="15" t="str">
        <f t="shared" si="7"/>
        <v/>
      </c>
      <c r="G23" s="4">
        <f t="shared" si="8"/>
        <v>0</v>
      </c>
      <c r="H23" s="5">
        <f t="shared" si="9"/>
        <v>0</v>
      </c>
      <c r="I23" s="4">
        <f t="shared" si="10"/>
        <v>0</v>
      </c>
      <c r="J23" s="9">
        <f t="shared" si="11"/>
        <v>0</v>
      </c>
      <c r="K23" s="9">
        <f t="shared" si="12"/>
        <v>0</v>
      </c>
      <c r="L23" s="16">
        <f t="shared" si="13"/>
        <v>0</v>
      </c>
    </row>
    <row r="24" spans="1:12" x14ac:dyDescent="0.4">
      <c r="A24" s="8" t="s">
        <v>53</v>
      </c>
      <c r="B24" s="4" t="s">
        <v>24</v>
      </c>
      <c r="C24" s="4">
        <v>1.236</v>
      </c>
      <c r="D24" s="57"/>
      <c r="E24" s="58"/>
      <c r="F24" s="15" t="str">
        <f t="shared" si="7"/>
        <v/>
      </c>
      <c r="G24" s="4">
        <f t="shared" si="8"/>
        <v>0</v>
      </c>
      <c r="H24" s="5">
        <f t="shared" si="9"/>
        <v>0</v>
      </c>
      <c r="I24" s="4">
        <f t="shared" si="10"/>
        <v>0</v>
      </c>
      <c r="J24" s="9">
        <f t="shared" si="11"/>
        <v>0</v>
      </c>
      <c r="K24" s="9">
        <f t="shared" si="12"/>
        <v>0</v>
      </c>
      <c r="L24" s="16">
        <f t="shared" si="13"/>
        <v>0</v>
      </c>
    </row>
    <row r="25" spans="1:12" x14ac:dyDescent="0.4">
      <c r="A25" s="7" t="s">
        <v>12</v>
      </c>
      <c r="B25" s="4" t="s">
        <v>24</v>
      </c>
      <c r="C25" s="4">
        <v>0.63600000000000001</v>
      </c>
      <c r="D25" s="57"/>
      <c r="E25" s="58"/>
      <c r="F25" s="15" t="str">
        <f t="shared" si="7"/>
        <v/>
      </c>
      <c r="G25" s="4">
        <f t="shared" si="8"/>
        <v>0</v>
      </c>
      <c r="H25" s="5">
        <f t="shared" si="9"/>
        <v>0</v>
      </c>
      <c r="I25" s="4">
        <f t="shared" si="10"/>
        <v>0</v>
      </c>
      <c r="J25" s="9">
        <f t="shared" si="11"/>
        <v>0</v>
      </c>
      <c r="K25" s="9">
        <f t="shared" si="12"/>
        <v>0</v>
      </c>
      <c r="L25" s="16">
        <f t="shared" si="13"/>
        <v>0</v>
      </c>
    </row>
    <row r="26" spans="1:12" x14ac:dyDescent="0.4">
      <c r="A26" s="7" t="s">
        <v>13</v>
      </c>
      <c r="B26" s="4" t="s">
        <v>24</v>
      </c>
      <c r="C26" s="4">
        <v>0.63200000000000001</v>
      </c>
      <c r="D26" s="57"/>
      <c r="E26" s="58"/>
      <c r="F26" s="15" t="str">
        <f t="shared" si="7"/>
        <v/>
      </c>
      <c r="G26" s="4">
        <f t="shared" si="8"/>
        <v>0</v>
      </c>
      <c r="H26" s="5">
        <f t="shared" si="9"/>
        <v>0</v>
      </c>
      <c r="I26" s="4">
        <f t="shared" si="10"/>
        <v>0</v>
      </c>
      <c r="J26" s="9">
        <f t="shared" si="11"/>
        <v>0</v>
      </c>
      <c r="K26" s="9">
        <f t="shared" si="12"/>
        <v>0</v>
      </c>
      <c r="L26" s="16">
        <f t="shared" si="13"/>
        <v>0</v>
      </c>
    </row>
    <row r="27" spans="1:12" x14ac:dyDescent="0.4">
      <c r="A27" s="7" t="s">
        <v>14</v>
      </c>
      <c r="B27" s="4" t="s">
        <v>24</v>
      </c>
      <c r="C27" s="4">
        <v>0.52300000000000002</v>
      </c>
      <c r="D27" s="57"/>
      <c r="E27" s="58"/>
      <c r="F27" s="15" t="str">
        <f t="shared" si="7"/>
        <v/>
      </c>
      <c r="G27" s="4">
        <f t="shared" si="8"/>
        <v>0</v>
      </c>
      <c r="H27" s="5">
        <f t="shared" si="9"/>
        <v>0</v>
      </c>
      <c r="I27" s="4">
        <f t="shared" si="10"/>
        <v>0</v>
      </c>
      <c r="J27" s="9">
        <f t="shared" si="11"/>
        <v>0</v>
      </c>
      <c r="K27" s="9">
        <f t="shared" si="12"/>
        <v>0</v>
      </c>
      <c r="L27" s="16">
        <f t="shared" si="13"/>
        <v>0</v>
      </c>
    </row>
    <row r="28" spans="1:12" x14ac:dyDescent="0.4">
      <c r="A28" s="7" t="s">
        <v>15</v>
      </c>
      <c r="B28" s="4" t="s">
        <v>49</v>
      </c>
      <c r="C28" s="4">
        <v>4.2000000000000003E-2</v>
      </c>
      <c r="D28" s="57"/>
      <c r="E28" s="58"/>
      <c r="F28" s="15" t="str">
        <f t="shared" si="7"/>
        <v/>
      </c>
      <c r="G28" s="4">
        <f t="shared" si="8"/>
        <v>0</v>
      </c>
      <c r="H28" s="5">
        <f t="shared" si="9"/>
        <v>0</v>
      </c>
      <c r="I28" s="4">
        <f t="shared" si="10"/>
        <v>0</v>
      </c>
      <c r="J28" s="9">
        <f t="shared" si="11"/>
        <v>0</v>
      </c>
      <c r="K28" s="9">
        <f t="shared" si="12"/>
        <v>0</v>
      </c>
      <c r="L28" s="16">
        <f t="shared" si="13"/>
        <v>0</v>
      </c>
    </row>
    <row r="29" spans="1:12" x14ac:dyDescent="0.4">
      <c r="A29" s="7" t="s">
        <v>16</v>
      </c>
      <c r="B29" s="4" t="s">
        <v>26</v>
      </c>
      <c r="C29" s="4">
        <v>0.86799999999999999</v>
      </c>
      <c r="D29" s="57"/>
      <c r="E29" s="58"/>
      <c r="F29" s="15" t="str">
        <f t="shared" si="7"/>
        <v/>
      </c>
      <c r="G29" s="4">
        <f t="shared" si="8"/>
        <v>0</v>
      </c>
      <c r="H29" s="5">
        <f t="shared" si="9"/>
        <v>0</v>
      </c>
      <c r="I29" s="4">
        <f t="shared" si="10"/>
        <v>0</v>
      </c>
      <c r="J29" s="9">
        <f t="shared" si="11"/>
        <v>0</v>
      </c>
      <c r="K29" s="9">
        <f t="shared" si="12"/>
        <v>0</v>
      </c>
      <c r="L29" s="16">
        <f t="shared" si="13"/>
        <v>0</v>
      </c>
    </row>
    <row r="30" spans="1:12" x14ac:dyDescent="0.4">
      <c r="A30" s="7" t="s">
        <v>17</v>
      </c>
      <c r="B30" s="4" t="s">
        <v>26</v>
      </c>
      <c r="C30" s="4">
        <v>0.255</v>
      </c>
      <c r="D30" s="57"/>
      <c r="E30" s="58"/>
      <c r="F30" s="15" t="str">
        <f t="shared" si="7"/>
        <v/>
      </c>
      <c r="G30" s="4">
        <f t="shared" si="8"/>
        <v>0</v>
      </c>
      <c r="H30" s="5">
        <f t="shared" si="9"/>
        <v>0</v>
      </c>
      <c r="I30" s="4">
        <f t="shared" si="10"/>
        <v>0</v>
      </c>
      <c r="J30" s="9">
        <f t="shared" si="11"/>
        <v>0</v>
      </c>
      <c r="K30" s="9">
        <f t="shared" si="12"/>
        <v>0</v>
      </c>
      <c r="L30" s="16">
        <f t="shared" si="13"/>
        <v>0</v>
      </c>
    </row>
    <row r="31" spans="1:12" ht="13" thickBot="1" x14ac:dyDescent="0.45">
      <c r="A31" s="33" t="s">
        <v>18</v>
      </c>
      <c r="B31" s="34" t="s">
        <v>27</v>
      </c>
      <c r="C31" s="34">
        <v>8.9999999999999993E-3</v>
      </c>
      <c r="D31" s="61"/>
      <c r="E31" s="62"/>
      <c r="F31" s="35" t="str">
        <f t="shared" si="7"/>
        <v/>
      </c>
      <c r="G31" s="34">
        <f t="shared" si="8"/>
        <v>0</v>
      </c>
      <c r="H31" s="36">
        <f t="shared" si="9"/>
        <v>0</v>
      </c>
      <c r="I31" s="34">
        <f t="shared" si="10"/>
        <v>0</v>
      </c>
      <c r="J31" s="37">
        <f t="shared" si="11"/>
        <v>0</v>
      </c>
      <c r="K31" s="37">
        <f t="shared" si="12"/>
        <v>0</v>
      </c>
      <c r="L31" s="38">
        <f t="shared" si="13"/>
        <v>0</v>
      </c>
    </row>
    <row r="32" spans="1:12" s="32" customFormat="1" ht="6.75" customHeight="1" thickBot="1" x14ac:dyDescent="0.45">
      <c r="A32" s="46"/>
      <c r="B32" s="47"/>
      <c r="C32" s="47"/>
      <c r="D32" s="52"/>
      <c r="E32" s="53"/>
      <c r="F32" s="48"/>
      <c r="G32" s="47"/>
      <c r="H32" s="49"/>
      <c r="I32" s="47"/>
      <c r="J32" s="50"/>
      <c r="K32" s="50"/>
      <c r="L32" s="51"/>
    </row>
    <row r="33" spans="1:12" ht="14.7" x14ac:dyDescent="0.4">
      <c r="A33" s="39" t="s">
        <v>56</v>
      </c>
      <c r="B33" s="40" t="s">
        <v>22</v>
      </c>
      <c r="C33" s="41">
        <f>3500/300</f>
        <v>11.666666666666666</v>
      </c>
      <c r="D33" s="63"/>
      <c r="E33" s="64"/>
      <c r="F33" s="42" t="str">
        <f t="shared" si="1"/>
        <v/>
      </c>
      <c r="G33" s="40">
        <f t="shared" si="0"/>
        <v>0</v>
      </c>
      <c r="H33" s="43">
        <f t="shared" si="6"/>
        <v>0</v>
      </c>
      <c r="I33" s="40">
        <f t="shared" si="2"/>
        <v>0</v>
      </c>
      <c r="J33" s="44">
        <f t="shared" si="3"/>
        <v>0</v>
      </c>
      <c r="K33" s="44">
        <f t="shared" si="4"/>
        <v>0</v>
      </c>
      <c r="L33" s="45">
        <f t="shared" si="5"/>
        <v>0</v>
      </c>
    </row>
    <row r="34" spans="1:12" ht="14.7" x14ac:dyDescent="0.4">
      <c r="A34" s="8" t="s">
        <v>57</v>
      </c>
      <c r="B34" s="5" t="s">
        <v>24</v>
      </c>
      <c r="C34" s="5">
        <v>0.43099999999999999</v>
      </c>
      <c r="D34" s="57"/>
      <c r="E34" s="58"/>
      <c r="F34" s="15" t="str">
        <f t="shared" si="1"/>
        <v/>
      </c>
      <c r="G34" s="4">
        <f t="shared" si="0"/>
        <v>0</v>
      </c>
      <c r="H34" s="5">
        <f t="shared" si="6"/>
        <v>0</v>
      </c>
      <c r="I34" s="4">
        <f t="shared" si="2"/>
        <v>0</v>
      </c>
      <c r="J34" s="9">
        <f t="shared" si="3"/>
        <v>0</v>
      </c>
      <c r="K34" s="9">
        <f t="shared" si="4"/>
        <v>0</v>
      </c>
      <c r="L34" s="16">
        <f t="shared" si="5"/>
        <v>0</v>
      </c>
    </row>
    <row r="35" spans="1:12" ht="14.7" x14ac:dyDescent="0.4">
      <c r="A35" s="8" t="s">
        <v>58</v>
      </c>
      <c r="B35" s="4" t="s">
        <v>41</v>
      </c>
      <c r="C35" s="4">
        <v>0.33300000000000002</v>
      </c>
      <c r="D35" s="57"/>
      <c r="E35" s="58"/>
      <c r="F35" s="15" t="str">
        <f t="shared" si="1"/>
        <v/>
      </c>
      <c r="G35" s="4">
        <f t="shared" si="0"/>
        <v>0</v>
      </c>
      <c r="H35" s="5">
        <f t="shared" si="6"/>
        <v>0</v>
      </c>
      <c r="I35" s="4">
        <f t="shared" si="2"/>
        <v>0</v>
      </c>
      <c r="J35" s="9">
        <f t="shared" si="3"/>
        <v>0</v>
      </c>
      <c r="K35" s="9">
        <f t="shared" si="4"/>
        <v>0</v>
      </c>
      <c r="L35" s="16">
        <f t="shared" si="5"/>
        <v>0</v>
      </c>
    </row>
    <row r="36" spans="1:12" ht="14.7" x14ac:dyDescent="0.4">
      <c r="A36" s="8" t="s">
        <v>59</v>
      </c>
      <c r="B36" s="4" t="s">
        <v>41</v>
      </c>
      <c r="C36" s="4">
        <v>0.66600000000000004</v>
      </c>
      <c r="D36" s="57"/>
      <c r="E36" s="58"/>
      <c r="F36" s="15" t="str">
        <f t="shared" si="1"/>
        <v/>
      </c>
      <c r="G36" s="4">
        <f t="shared" si="0"/>
        <v>0</v>
      </c>
      <c r="H36" s="5">
        <f t="shared" si="6"/>
        <v>0</v>
      </c>
      <c r="I36" s="4">
        <f t="shared" si="2"/>
        <v>0</v>
      </c>
      <c r="J36" s="9">
        <f t="shared" si="3"/>
        <v>0</v>
      </c>
      <c r="K36" s="9">
        <f t="shared" si="4"/>
        <v>0</v>
      </c>
      <c r="L36" s="16">
        <f t="shared" si="5"/>
        <v>0</v>
      </c>
    </row>
    <row r="37" spans="1:12" ht="14.7" x14ac:dyDescent="0.4">
      <c r="A37" s="8" t="s">
        <v>60</v>
      </c>
      <c r="B37" s="4" t="s">
        <v>46</v>
      </c>
      <c r="C37" s="6">
        <f>0.35/300</f>
        <v>1.1666666666666665E-3</v>
      </c>
      <c r="D37" s="57"/>
      <c r="E37" s="58"/>
      <c r="F37" s="15" t="str">
        <f t="shared" si="1"/>
        <v/>
      </c>
      <c r="G37" s="4">
        <f t="shared" si="0"/>
        <v>0</v>
      </c>
      <c r="H37" s="5">
        <f t="shared" si="6"/>
        <v>0</v>
      </c>
      <c r="I37" s="4">
        <f t="shared" si="2"/>
        <v>0</v>
      </c>
      <c r="J37" s="9">
        <f t="shared" si="3"/>
        <v>0</v>
      </c>
      <c r="K37" s="9">
        <f t="shared" si="4"/>
        <v>0</v>
      </c>
      <c r="L37" s="16">
        <f t="shared" si="5"/>
        <v>0</v>
      </c>
    </row>
    <row r="38" spans="1:12" ht="14.7" x14ac:dyDescent="0.4">
      <c r="A38" s="8" t="s">
        <v>61</v>
      </c>
      <c r="B38" s="5" t="s">
        <v>39</v>
      </c>
      <c r="C38" s="5">
        <v>0.13300000000000001</v>
      </c>
      <c r="D38" s="57"/>
      <c r="E38" s="58"/>
      <c r="F38" s="15" t="str">
        <f t="shared" si="1"/>
        <v/>
      </c>
      <c r="G38" s="4">
        <f>D38*C38</f>
        <v>0</v>
      </c>
      <c r="H38" s="5">
        <f>E38*C38</f>
        <v>0</v>
      </c>
      <c r="I38" s="4">
        <f t="shared" si="2"/>
        <v>0</v>
      </c>
      <c r="J38" s="9">
        <f t="shared" si="3"/>
        <v>0</v>
      </c>
      <c r="K38" s="9">
        <f t="shared" si="4"/>
        <v>0</v>
      </c>
      <c r="L38" s="16">
        <f t="shared" si="5"/>
        <v>0</v>
      </c>
    </row>
    <row r="39" spans="1:12" x14ac:dyDescent="0.4">
      <c r="A39" s="86" t="s">
        <v>62</v>
      </c>
      <c r="B39" s="4" t="s">
        <v>47</v>
      </c>
      <c r="C39" s="4">
        <v>0.83299999999999996</v>
      </c>
      <c r="D39" s="57"/>
      <c r="E39" s="58"/>
      <c r="F39" s="15" t="str">
        <f t="shared" si="1"/>
        <v/>
      </c>
      <c r="G39" s="4">
        <f t="shared" si="0"/>
        <v>0</v>
      </c>
      <c r="H39" s="5">
        <f t="shared" si="6"/>
        <v>0</v>
      </c>
      <c r="I39" s="4">
        <f t="shared" si="2"/>
        <v>0</v>
      </c>
      <c r="J39" s="9">
        <f t="shared" si="3"/>
        <v>0</v>
      </c>
      <c r="K39" s="9">
        <f t="shared" si="4"/>
        <v>0</v>
      </c>
      <c r="L39" s="16">
        <f t="shared" si="5"/>
        <v>0</v>
      </c>
    </row>
    <row r="40" spans="1:12" x14ac:dyDescent="0.4">
      <c r="A40" s="87"/>
      <c r="B40" s="4" t="s">
        <v>24</v>
      </c>
      <c r="C40" s="4">
        <v>0.66700000000000004</v>
      </c>
      <c r="D40" s="57"/>
      <c r="E40" s="58"/>
      <c r="F40" s="15" t="str">
        <f t="shared" si="1"/>
        <v/>
      </c>
      <c r="G40" s="4">
        <f>D40*C40</f>
        <v>0</v>
      </c>
      <c r="H40" s="5">
        <f>E40*C40</f>
        <v>0</v>
      </c>
      <c r="I40" s="4">
        <f t="shared" si="2"/>
        <v>0</v>
      </c>
      <c r="J40" s="9">
        <f t="shared" si="3"/>
        <v>0</v>
      </c>
      <c r="K40" s="9">
        <f t="shared" si="4"/>
        <v>0</v>
      </c>
      <c r="L40" s="16">
        <f t="shared" si="5"/>
        <v>0</v>
      </c>
    </row>
    <row r="41" spans="1:12" ht="14.7" x14ac:dyDescent="0.4">
      <c r="A41" s="8" t="s">
        <v>63</v>
      </c>
      <c r="B41" s="4" t="s">
        <v>45</v>
      </c>
      <c r="C41" s="6">
        <f>210/300</f>
        <v>0.7</v>
      </c>
      <c r="D41" s="57"/>
      <c r="E41" s="58"/>
      <c r="F41" s="15" t="str">
        <f t="shared" si="1"/>
        <v/>
      </c>
      <c r="G41" s="4">
        <f>D41*C41</f>
        <v>0</v>
      </c>
      <c r="H41" s="5">
        <f t="shared" si="6"/>
        <v>0</v>
      </c>
      <c r="I41" s="4">
        <f t="shared" si="2"/>
        <v>0</v>
      </c>
      <c r="J41" s="9">
        <f t="shared" si="3"/>
        <v>0</v>
      </c>
      <c r="K41" s="9">
        <f t="shared" si="4"/>
        <v>0</v>
      </c>
      <c r="L41" s="16">
        <f t="shared" si="5"/>
        <v>0</v>
      </c>
    </row>
    <row r="42" spans="1:12" ht="14.7" x14ac:dyDescent="0.4">
      <c r="A42" s="8" t="s">
        <v>64</v>
      </c>
      <c r="B42" s="4" t="s">
        <v>48</v>
      </c>
      <c r="C42" s="4">
        <v>7.0000000000000001E-3</v>
      </c>
      <c r="D42" s="57"/>
      <c r="E42" s="58"/>
      <c r="F42" s="15" t="str">
        <f>IF(D42&gt;0,"♦",IF(E42&gt;0,"♦",""))</f>
        <v/>
      </c>
      <c r="G42" s="4">
        <f>D42*C42</f>
        <v>0</v>
      </c>
      <c r="H42" s="5">
        <f>E42*C42</f>
        <v>0</v>
      </c>
      <c r="I42" s="4">
        <f t="shared" si="2"/>
        <v>0</v>
      </c>
      <c r="J42" s="9">
        <f t="shared" si="3"/>
        <v>0</v>
      </c>
      <c r="K42" s="9">
        <f t="shared" si="4"/>
        <v>0</v>
      </c>
      <c r="L42" s="16">
        <f t="shared" si="5"/>
        <v>0</v>
      </c>
    </row>
    <row r="43" spans="1:12" ht="20.100000000000001" customHeight="1" x14ac:dyDescent="0.4">
      <c r="A43" s="88" t="s">
        <v>65</v>
      </c>
      <c r="B43" s="5" t="s">
        <v>50</v>
      </c>
      <c r="C43" s="4">
        <v>1.7000000000000001E-2</v>
      </c>
      <c r="D43" s="57"/>
      <c r="E43" s="58"/>
      <c r="F43" s="15" t="str">
        <f>IF(D43&gt;0,"♦",IF(E43&gt;0,"♦",""))</f>
        <v/>
      </c>
      <c r="G43" s="4">
        <f>D43*C43</f>
        <v>0</v>
      </c>
      <c r="H43" s="5">
        <f>E43*C43</f>
        <v>0</v>
      </c>
      <c r="I43" s="4">
        <f t="shared" si="2"/>
        <v>0</v>
      </c>
      <c r="J43" s="9">
        <f t="shared" si="3"/>
        <v>0</v>
      </c>
      <c r="K43" s="9">
        <f t="shared" si="4"/>
        <v>0</v>
      </c>
      <c r="L43" s="16">
        <f t="shared" si="5"/>
        <v>0</v>
      </c>
    </row>
    <row r="44" spans="1:12" ht="18.600000000000001" customHeight="1" x14ac:dyDescent="0.4">
      <c r="A44" s="89"/>
      <c r="B44" s="5" t="s">
        <v>51</v>
      </c>
      <c r="C44" s="5">
        <v>6.7000000000000004E-2</v>
      </c>
      <c r="D44" s="57"/>
      <c r="E44" s="58"/>
      <c r="F44" s="15" t="str">
        <f>IF(D44&gt;0,"♦",IF(E44&gt;0,"♦",""))</f>
        <v/>
      </c>
      <c r="G44" s="4">
        <f>D44*C44</f>
        <v>0</v>
      </c>
      <c r="H44" s="5">
        <f>E44*C44</f>
        <v>0</v>
      </c>
      <c r="I44" s="4">
        <f t="shared" si="2"/>
        <v>0</v>
      </c>
      <c r="J44" s="9">
        <f t="shared" si="3"/>
        <v>0</v>
      </c>
      <c r="K44" s="9">
        <f t="shared" si="4"/>
        <v>0</v>
      </c>
      <c r="L44" s="16">
        <f t="shared" si="5"/>
        <v>0</v>
      </c>
    </row>
    <row r="45" spans="1:12" x14ac:dyDescent="0.4">
      <c r="A45" s="17"/>
      <c r="L45" s="18"/>
    </row>
    <row r="46" spans="1:12" ht="13" thickBot="1" x14ac:dyDescent="0.45">
      <c r="A46" s="19" t="s">
        <v>68</v>
      </c>
      <c r="B46" s="20" t="s">
        <v>0</v>
      </c>
      <c r="C46" s="21" t="s">
        <v>0</v>
      </c>
      <c r="D46" s="21"/>
      <c r="E46" s="21"/>
      <c r="F46" s="21"/>
      <c r="G46" s="21"/>
      <c r="H46" s="22"/>
      <c r="I46" s="23">
        <f>SUM(I10:I44)</f>
        <v>0</v>
      </c>
      <c r="J46" s="30">
        <f>SUM(J10:J44)</f>
        <v>0</v>
      </c>
      <c r="K46" s="30">
        <f>SUM(K10:K44)</f>
        <v>0</v>
      </c>
      <c r="L46" s="31">
        <f>SUM(L10:L44)</f>
        <v>0</v>
      </c>
    </row>
    <row r="48" spans="1:12" x14ac:dyDescent="0.4">
      <c r="A48" s="24" t="s">
        <v>69</v>
      </c>
    </row>
    <row r="49" spans="1:12" ht="6" customHeight="1" x14ac:dyDescent="0.4">
      <c r="A49" s="24"/>
    </row>
    <row r="50" spans="1:12" x14ac:dyDescent="0.4">
      <c r="A50" s="75" t="s">
        <v>67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</row>
    <row r="51" spans="1:12" x14ac:dyDescent="0.4">
      <c r="B51" s="3"/>
    </row>
    <row r="52" spans="1:12" x14ac:dyDescent="0.4">
      <c r="A52" s="25" t="s">
        <v>66</v>
      </c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8"/>
    </row>
    <row r="53" spans="1:12" x14ac:dyDescent="0.4">
      <c r="B53" s="3"/>
    </row>
    <row r="63" spans="1:12" x14ac:dyDescent="0.4">
      <c r="B63" s="1"/>
    </row>
  </sheetData>
  <sheetProtection algorithmName="SHA-512" hashValue="sxOIT/MquhcOdXLx/3QhV/UaaIUs/2osHwzjaGoFIVnAzMn2j1W6m7yPBtHqysOQVXaiE8KHvGJw3ofS9Fmo3g==" saltValue="YJeZ+kNwJx6on4t5SyWptA==" spinCount="100000" sheet="1" objects="1" scenarios="1"/>
  <mergeCells count="18">
    <mergeCell ref="G4:L4"/>
    <mergeCell ref="G5:L5"/>
    <mergeCell ref="H3:L3"/>
    <mergeCell ref="A3:G3"/>
    <mergeCell ref="B52:L52"/>
    <mergeCell ref="A2:L2"/>
    <mergeCell ref="A1:L1"/>
    <mergeCell ref="A50:L50"/>
    <mergeCell ref="B6:I6"/>
    <mergeCell ref="B7:I7"/>
    <mergeCell ref="J6:L6"/>
    <mergeCell ref="J7:L7"/>
    <mergeCell ref="A8:A9"/>
    <mergeCell ref="F8:F9"/>
    <mergeCell ref="A39:A40"/>
    <mergeCell ref="A43:A44"/>
    <mergeCell ref="A5:E5"/>
    <mergeCell ref="A4:F4"/>
  </mergeCells>
  <phoneticPr fontId="0" type="noConversion"/>
  <hyperlinks>
    <hyperlink ref="A3:E3" r:id="rId1" display="ORDINANCE NO. C-19-29 Amending Chapter 28" xr:uid="{AE176D96-E71C-411F-8AB4-5D6E12C90CF6}"/>
  </hyperlinks>
  <pageMargins left="0.46" right="0.31" top="1" bottom="1" header="0.5" footer="0.5"/>
  <pageSetup scale="84" orientation="landscape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4e53b9b8-0343-4c90-a6cf-cf9586f7535b" xsi:nil="true"/>
    <_ip_UnifiedCompliancePolicyProperties xmlns="http://schemas.microsoft.com/sharepoint/v3" xsi:nil="true"/>
    <lcf76f155ced4ddcb4097134ff3c332f xmlns="80dae7b8-0dff-417d-8e3a-382c29f2fe3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68C3F7B2C16B44A76051FE7E3C4F5C" ma:contentTypeVersion="17" ma:contentTypeDescription="Create a new document." ma:contentTypeScope="" ma:versionID="645598ac7a288ca947168f6303ca2e2b">
  <xsd:schema xmlns:xsd="http://www.w3.org/2001/XMLSchema" xmlns:xs="http://www.w3.org/2001/XMLSchema" xmlns:p="http://schemas.microsoft.com/office/2006/metadata/properties" xmlns:ns1="http://schemas.microsoft.com/sharepoint/v3" xmlns:ns2="80dae7b8-0dff-417d-8e3a-382c29f2fe3a" xmlns:ns3="4e53b9b8-0343-4c90-a6cf-cf9586f7535b" targetNamespace="http://schemas.microsoft.com/office/2006/metadata/properties" ma:root="true" ma:fieldsID="90199726d6fb6458aef6ff47ff12684a" ns1:_="" ns2:_="" ns3:_="">
    <xsd:import namespace="http://schemas.microsoft.com/sharepoint/v3"/>
    <xsd:import namespace="80dae7b8-0dff-417d-8e3a-382c29f2fe3a"/>
    <xsd:import namespace="4e53b9b8-0343-4c90-a6cf-cf9586f753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dae7b8-0dff-417d-8e3a-382c29f2fe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0c8dcc5-e6c8-4574-9c1b-9c1a63d87a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53b9b8-0343-4c90-a6cf-cf9586f7535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98da73-1134-4a0a-bd8f-826a9131f9b2}" ma:internalName="TaxCatchAll" ma:showField="CatchAllData" ma:web="4e53b9b8-0343-4c90-a6cf-cf9586f753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C1AB6-B4FC-4B77-AC1F-761A344C1B2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e53b9b8-0343-4c90-a6cf-cf9586f7535b"/>
    <ds:schemaRef ds:uri="80dae7b8-0dff-417d-8e3a-382c29f2fe3a"/>
  </ds:schemaRefs>
</ds:datastoreItem>
</file>

<file path=customXml/itemProps2.xml><?xml version="1.0" encoding="utf-8"?>
<ds:datastoreItem xmlns:ds="http://schemas.openxmlformats.org/officeDocument/2006/customXml" ds:itemID="{2A626F82-9BD2-4E08-BB0E-216587637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0dae7b8-0dff-417d-8e3a-382c29f2fe3a"/>
    <ds:schemaRef ds:uri="4e53b9b8-0343-4c90-a6cf-cf9586f753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F2CB67-F72F-485A-A848-F941562554C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de03ec9-e412-4fb8-9a79-1b8f7a4bea90}" enabled="0" method="" siteId="{8de03ec9-e412-4fb8-9a79-1b8f7a4bea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of Fort Lauderdale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Judy Johnson</dc:creator>
  <cp:lastModifiedBy>Barbara Camparscone</cp:lastModifiedBy>
  <cp:lastPrinted>2019-10-15T18:02:54Z</cp:lastPrinted>
  <dcterms:created xsi:type="dcterms:W3CDTF">2006-01-25T21:23:45Z</dcterms:created>
  <dcterms:modified xsi:type="dcterms:W3CDTF">2026-08-13T13:15:35Z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0x010100F668C3F7B2C16B44A76051FE7E3C4F5C</vt:lpwstr>
  </property>
  <property fmtid="{D5CDD505-2E9C-101B-9397-08002B2CF9AE}" pid="3" name="MediaServiceImageTags">
    <vt:lpwstr/>
  </property>
</Properties>
</file>